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RODRIGO\RODRIGO NAVARRO\2024\AAPS 2024\"/>
    </mc:Choice>
  </mc:AlternateContent>
  <xr:revisionPtr revIDLastSave="0" documentId="13_ncr:1_{C6FBAF47-1731-4EB4-8FC2-0CC9D324EE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C71" i="1"/>
  <c r="E82" i="1" s="1"/>
  <c r="E80" i="1" l="1"/>
  <c r="C80" i="1" s="1"/>
  <c r="E78" i="1"/>
  <c r="D78" i="1" s="1"/>
  <c r="E84" i="1"/>
  <c r="C84" i="1" s="1"/>
  <c r="E76" i="1"/>
  <c r="D76" i="1" s="1"/>
  <c r="E86" i="1"/>
  <c r="D82" i="1"/>
  <c r="C82" i="1"/>
  <c r="I61" i="1"/>
  <c r="G61" i="1" s="1"/>
  <c r="I62" i="1"/>
  <c r="G62" i="1" s="1"/>
  <c r="A41" i="1"/>
  <c r="E43" i="1" s="1"/>
  <c r="C60" i="1" s="1"/>
  <c r="A35" i="1"/>
  <c r="G37" i="1" s="1"/>
  <c r="E59" i="1" s="1"/>
  <c r="E11" i="1"/>
  <c r="E17" i="1" s="1"/>
  <c r="E18" i="1" s="1"/>
  <c r="G42" i="1" l="1"/>
  <c r="E56" i="1" s="1"/>
  <c r="G43" i="1"/>
  <c r="E58" i="1" s="1"/>
  <c r="D80" i="1"/>
  <c r="C78" i="1"/>
  <c r="C76" i="1"/>
  <c r="C58" i="1"/>
  <c r="D84" i="1"/>
  <c r="D86" i="1"/>
  <c r="C86" i="1"/>
  <c r="G36" i="1"/>
  <c r="E55" i="1" s="1"/>
  <c r="E57" i="1"/>
  <c r="E42" i="1"/>
  <c r="E37" i="1"/>
  <c r="E35" i="1"/>
  <c r="E36" i="1"/>
  <c r="E41" i="1"/>
  <c r="E19" i="1"/>
  <c r="E12" i="1" s="1"/>
  <c r="G41" i="1" s="1"/>
  <c r="E54" i="1" l="1"/>
  <c r="E52" i="1"/>
  <c r="E50" i="1"/>
  <c r="I58" i="1"/>
  <c r="G58" i="1" s="1"/>
  <c r="E60" i="1"/>
  <c r="I60" i="1" s="1"/>
  <c r="G60" i="1" s="1"/>
  <c r="E53" i="1"/>
  <c r="C49" i="1"/>
  <c r="C51" i="1"/>
  <c r="C57" i="1"/>
  <c r="I57" i="1" s="1"/>
  <c r="G57" i="1" s="1"/>
  <c r="C59" i="1"/>
  <c r="I59" i="1" s="1"/>
  <c r="G59" i="1" s="1"/>
  <c r="C55" i="1"/>
  <c r="I55" i="1" s="1"/>
  <c r="G55" i="1" s="1"/>
  <c r="C53" i="1"/>
  <c r="C50" i="1"/>
  <c r="C52" i="1"/>
  <c r="I52" i="1" s="1"/>
  <c r="G52" i="1" s="1"/>
  <c r="C56" i="1"/>
  <c r="I56" i="1" s="1"/>
  <c r="G56" i="1" s="1"/>
  <c r="C54" i="1"/>
  <c r="E13" i="1"/>
  <c r="G35" i="1"/>
  <c r="I54" i="1" l="1"/>
  <c r="G54" i="1" s="1"/>
  <c r="I50" i="1"/>
  <c r="G50" i="1" s="1"/>
  <c r="I53" i="1"/>
  <c r="G53" i="1" s="1"/>
  <c r="E51" i="1"/>
  <c r="I51" i="1" s="1"/>
  <c r="G51" i="1" s="1"/>
  <c r="E49" i="1"/>
  <c r="I49" i="1" s="1"/>
  <c r="G49" i="1" s="1"/>
</calcChain>
</file>

<file path=xl/sharedStrings.xml><?xml version="1.0" encoding="utf-8"?>
<sst xmlns="http://schemas.openxmlformats.org/spreadsheetml/2006/main" count="71" uniqueCount="58">
  <si>
    <t>TOTAL DE NÚMERO DE MUESTRAS A SER ANALIZADAS AL AÑO EN EL SISTEMA</t>
  </si>
  <si>
    <t>MÍNIMO- TABLA N°1
(BACTERÓLOGICO)</t>
  </si>
  <si>
    <t>BASICO- TABLA N°2
(FISICO-QUIMICO)</t>
  </si>
  <si>
    <t>BASICO- TABLA N°2
(BACTERÓLOGICO)</t>
  </si>
  <si>
    <t>-</t>
  </si>
  <si>
    <t>EPSA:</t>
  </si>
  <si>
    <t>GESTIÓN:</t>
  </si>
  <si>
    <t>POBLACION ABASTECIDA:</t>
  </si>
  <si>
    <t>CATEGORIA:</t>
  </si>
  <si>
    <t>PASO 1 Determinación de la cantidad mínima de muestras para análisis al año utilizando la Tabla N° 6</t>
  </si>
  <si>
    <t>Calculo de muestras en la red/mes sin redondeo:</t>
  </si>
  <si>
    <t xml:space="preserve">Calculo de muestras en la red/año </t>
  </si>
  <si>
    <t>Calculo de puntos de muestreo/semana sin redondeo:</t>
  </si>
  <si>
    <t>Calculo de muestras en la red/mes con redondeo simple:</t>
  </si>
  <si>
    <t xml:space="preserve"> Calculo de puntos de muestreo/semana con redondeo sup. :</t>
  </si>
  <si>
    <t>3ro Calculo de puntos de muestreo en la red/mes:</t>
  </si>
  <si>
    <t>Comparacion Paso 2, resultado de muestras en la red/mes</t>
  </si>
  <si>
    <t>La ubicación de los puntos de muestreo se determinará conforme a los criterios definidos en
el numeral 40 del Reglamento.</t>
  </si>
  <si>
    <t>SUBTERRANEA</t>
  </si>
  <si>
    <t>SALIDA DE TANQUE DE DESINFECCIÓN</t>
  </si>
  <si>
    <t>RED DE DISTRIBUCIÓN</t>
  </si>
  <si>
    <t>POBLACIÓN ABASTECIDA (hab.)</t>
  </si>
  <si>
    <t>PARÁMETRO DE CONTROL</t>
  </si>
  <si>
    <t>BÁSICO</t>
  </si>
  <si>
    <t>COMPLEMENTARIO</t>
  </si>
  <si>
    <t>MÍNIMO</t>
  </si>
  <si>
    <t>SUPERFICIAL O MEZCLA</t>
  </si>
  <si>
    <t>CALCULO CON TABLA 1</t>
  </si>
  <si>
    <t>CALCULO CON TABLA 2</t>
  </si>
  <si>
    <t>TIPO DE FUENTE DEL SISTEMA DE ABASTECIMIENTO (MARCAR UNA X)</t>
  </si>
  <si>
    <t>TABLA 1 FRECUENCIA MINIMA Y PARAMETROS DE CONTROL FUENTE SUPERFICIAL O MEZCLA</t>
  </si>
  <si>
    <t>TABLA 2 FRECUENCIA MINIMA Y PARAMETROS DE CONTROL FUENTE SUBTERRANEA</t>
  </si>
  <si>
    <t>PASO 3. Ubicación de los puntos de muestreo</t>
  </si>
  <si>
    <t>PASO 4. Determinación de la frecuencia de muestreo y  parámetros de controlutilizado la Tabla 7.</t>
  </si>
  <si>
    <t xml:space="preserve">PASO 5. Resumen del Numero de Muestras Anuales, parametros de control y tipo de análisis (fisicoquímicos y bacteorologicos) </t>
  </si>
  <si>
    <t>PASO 2. Determinación de puntos de muestreo en la Red</t>
  </si>
  <si>
    <t>PARÁMETROS DE CONTROL</t>
  </si>
  <si>
    <t>NÚMERO DE MUESTRAS A SER ANALIZADAS AL AÑO EN LA RED DE DISTRIBUCIÓN</t>
  </si>
  <si>
    <t>COMPLEMENTARIO - TABLA N°3 (FISICO-QUIMICO)</t>
  </si>
  <si>
    <t>MÍNIMO- TABLA N°1              (FISICO QUIMICO)</t>
  </si>
  <si>
    <t>COMPLEMENTARIO - TABLA N°3 (BACTEORÓLOGICO)</t>
  </si>
  <si>
    <t>COMPLEMENTARIO - TABLA N°3 (TRIHALOMETANOS)</t>
  </si>
  <si>
    <t>3=2+1</t>
  </si>
  <si>
    <t xml:space="preserve">NÚMERO DE MUESTRAS A SER ANALIZADAS AL AÑO EN LA FUENTE O EN EL PUNTO DE MEZCLA DE FUENTES </t>
  </si>
  <si>
    <t>PASO 6. Calculo de numero de muestras en fuentes, directamente con el criterio de 2 veces al año en epoca seca y humeda o en su defecto en el punto de mezcla de varias fuentes que integran el sistema (Numeral 48. del Reglamento de la NB 512)</t>
  </si>
  <si>
    <t>(NOTA: LLENADO SOLO EN CELDAS CON FONDO COLOR CELESTE)</t>
  </si>
  <si>
    <t>N° SUPERFICIALES</t>
  </si>
  <si>
    <t>N° SUBTERRANEAS</t>
  </si>
  <si>
    <t>N° TOTAL DE FUENTES</t>
  </si>
  <si>
    <t xml:space="preserve">MUESTRAS EN EPOCA DE ESTIAJE </t>
  </si>
  <si>
    <t>MUESTRAS EN EPOCA DE LLUVIA</t>
  </si>
  <si>
    <t>DETERMINACIÓN DEL NUMERO DE MUESTRAS Y FRECUENCIA DE MUESTREO PARA LAS EPSA</t>
  </si>
  <si>
    <t>NÚMERO DE MUESTRAS A SER ANALIZADAS AL AÑO A LA SALIDA DE PPA O TANQUE DE DESINFECCIÓN</t>
  </si>
  <si>
    <t xml:space="preserve">(NOTA) SE CONSIDERA COMO EL NÚMERO  DE MUESTRAS ANUALES EN FUENTES DE ABASTECIMIENTO </t>
  </si>
  <si>
    <t>SITEMA DE ABASTECIMIENTO:</t>
  </si>
  <si>
    <t>NOTA: SE CONSIDERA COMO EL NÚMERO DE MUESTRAS DETERMINADAS PARA LA EPSA (MUESTRAS RECOMENDADAS)</t>
  </si>
  <si>
    <t>MÍNIMO- TABLA N°1
(BACTEROLÓGICO)</t>
  </si>
  <si>
    <t>NUMERO DE FUENTES (COLOCAR NÚMERO)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</si>
</sst>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&quot;VECES/MES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b/>
      <sz val="10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i/>
      <sz val="10"/>
      <color rgb="FF00B0F0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0" fillId="0" borderId="9" xfId="0" applyBorder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3" xfId="0" applyBorder="1"/>
    <xf numFmtId="0" fontId="4" fillId="0" borderId="18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3" fontId="0" fillId="5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9" fillId="0" borderId="21" xfId="0" applyFont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7" fillId="0" borderId="2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4" fillId="0" borderId="2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657225</xdr:colOff>
      <xdr:row>0</xdr:row>
      <xdr:rowOff>657225</xdr:rowOff>
    </xdr:to>
    <xdr:pic>
      <xdr:nvPicPr>
        <xdr:cNvPr id="5" name="4 Imagen" descr="logo aaps 201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0"/>
          <a:ext cx="11334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1162050</xdr:colOff>
      <xdr:row>0</xdr:row>
      <xdr:rowOff>123825</xdr:rowOff>
    </xdr:from>
    <xdr:to>
      <xdr:col>7</xdr:col>
      <xdr:colOff>457200</xdr:colOff>
      <xdr:row>0</xdr:row>
      <xdr:rowOff>671539</xdr:rowOff>
    </xdr:to>
    <xdr:sp macro="" textlink="">
      <xdr:nvSpPr>
        <xdr:cNvPr id="6" name="Cuadro de texto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971925" y="123825"/>
          <a:ext cx="2809875" cy="54771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indent="-90170" algn="ctr">
            <a:lnSpc>
              <a:spcPct val="115000"/>
            </a:lnSpc>
            <a:spcAft>
              <a:spcPts val="0"/>
            </a:spcAft>
          </a:pPr>
          <a:r>
            <a:rPr lang="es-MX" sz="900" b="1">
              <a:effectLst/>
              <a:latin typeface="Bookman Old Style" pitchFamily="18" charset="0"/>
              <a:ea typeface="Calibri"/>
              <a:cs typeface="Times New Roman"/>
            </a:rPr>
            <a:t>GUÍA PARA LA ELABORACIÓN DEL PLAN DE CONTROL DE CALIDAD DEL AGUA PARA CONSUMO HUMANO</a:t>
          </a:r>
          <a:endParaRPr lang="es-BO" sz="1200">
            <a:effectLst/>
            <a:latin typeface="Bookman Old Style" pitchFamily="18" charset="0"/>
            <a:ea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9"/>
  <sheetViews>
    <sheetView tabSelected="1" zoomScale="160" zoomScaleNormal="160" workbookViewId="0">
      <selection activeCell="H29" sqref="H29"/>
    </sheetView>
  </sheetViews>
  <sheetFormatPr baseColWidth="10" defaultRowHeight="15" x14ac:dyDescent="0.25"/>
  <cols>
    <col min="2" max="2" width="14.7109375" customWidth="1"/>
    <col min="3" max="3" width="16.85546875" customWidth="1"/>
    <col min="4" max="4" width="18.42578125" customWidth="1"/>
    <col min="6" max="6" width="11.42578125" customWidth="1"/>
  </cols>
  <sheetData>
    <row r="1" spans="1:8" ht="55.5" customHeight="1" thickBot="1" x14ac:dyDescent="0.3">
      <c r="A1" s="90"/>
      <c r="B1" s="91"/>
      <c r="C1" s="91"/>
      <c r="D1" s="91"/>
      <c r="E1" s="91"/>
      <c r="F1" s="91"/>
      <c r="G1" s="91"/>
      <c r="H1" s="92"/>
    </row>
    <row r="2" spans="1:8" ht="28.5" customHeight="1" thickBot="1" x14ac:dyDescent="0.3">
      <c r="A2" s="93" t="s">
        <v>51</v>
      </c>
      <c r="B2" s="94"/>
      <c r="C2" s="94"/>
      <c r="D2" s="94"/>
      <c r="E2" s="94"/>
      <c r="F2" s="94"/>
      <c r="G2" s="94"/>
      <c r="H2" s="95"/>
    </row>
    <row r="3" spans="1:8" ht="14.25" customHeight="1" thickBot="1" x14ac:dyDescent="0.3">
      <c r="A3" s="27" t="s">
        <v>45</v>
      </c>
      <c r="B3" s="28"/>
      <c r="C3" s="28"/>
      <c r="D3" s="28"/>
      <c r="E3" s="28"/>
      <c r="F3" s="28"/>
      <c r="G3" s="28"/>
      <c r="H3" s="29"/>
    </row>
    <row r="4" spans="1:8" x14ac:dyDescent="0.25">
      <c r="A4" s="30" t="s">
        <v>5</v>
      </c>
      <c r="B4" s="30"/>
      <c r="C4" s="14"/>
      <c r="D4" s="15"/>
      <c r="E4" s="15"/>
      <c r="F4" s="13" t="s">
        <v>6</v>
      </c>
      <c r="G4" s="14"/>
      <c r="H4" s="16"/>
    </row>
    <row r="5" spans="1:8" x14ac:dyDescent="0.25">
      <c r="A5" s="30" t="s">
        <v>54</v>
      </c>
      <c r="B5" s="30"/>
      <c r="C5" s="14"/>
      <c r="D5" s="15"/>
      <c r="E5" s="15"/>
      <c r="F5" s="15"/>
      <c r="G5" s="17"/>
      <c r="H5" s="16"/>
    </row>
    <row r="6" spans="1:8" x14ac:dyDescent="0.25">
      <c r="A6" s="31" t="s">
        <v>7</v>
      </c>
      <c r="B6" s="32"/>
      <c r="C6" s="18"/>
      <c r="D6" s="15"/>
      <c r="E6" s="15"/>
      <c r="F6" s="19" t="s">
        <v>8</v>
      </c>
      <c r="G6" s="20"/>
      <c r="H6" s="16"/>
    </row>
    <row r="7" spans="1:8" x14ac:dyDescent="0.25">
      <c r="A7" s="10"/>
      <c r="H7" s="9"/>
    </row>
    <row r="8" spans="1:8" x14ac:dyDescent="0.25">
      <c r="A8" s="33" t="s">
        <v>9</v>
      </c>
      <c r="B8" s="33"/>
      <c r="C8" s="33"/>
      <c r="D8" s="33"/>
      <c r="E8" s="33"/>
      <c r="F8" s="33"/>
      <c r="G8" s="33"/>
      <c r="H8" s="33"/>
    </row>
    <row r="9" spans="1:8" x14ac:dyDescent="0.25">
      <c r="A9" s="10"/>
      <c r="H9" s="9"/>
    </row>
    <row r="10" spans="1:8" x14ac:dyDescent="0.25">
      <c r="A10" s="39" t="s">
        <v>10</v>
      </c>
      <c r="B10" s="39"/>
      <c r="C10" s="39"/>
      <c r="D10" s="39"/>
      <c r="E10" s="41" t="str">
        <f>IF(AND(C6&lt;=2000),"1 POR TRIMESTRE",IF(AND(C6&gt;=2001,C6&lt;=5000),"1 POR BIMESTRE",IF(AND(C6&gt;=5001,C6&lt;=100000),C6/5000,IF(AND(C6&gt;100000),(C6/10000)+10,"ERROR"))))</f>
        <v>1 POR TRIMESTRE</v>
      </c>
      <c r="F10" s="41"/>
      <c r="H10" s="9"/>
    </row>
    <row r="11" spans="1:8" x14ac:dyDescent="0.25">
      <c r="A11" s="39" t="s">
        <v>13</v>
      </c>
      <c r="B11" s="39"/>
      <c r="C11" s="39"/>
      <c r="D11" s="39"/>
      <c r="E11" s="40" t="str">
        <f>IF(E10="1 POR TRIMESTRE","1 POR TRIMESTRE",IF(E10="1 POR BIMESTRE","1 POR BIMESTRE",IF(E10&lt;1,ROUNDDOWN(E10,0),IF((E10-INT(E10))&lt;0.51,ROUNDDOWN(E10,0),ROUNDUP(E10,0)))))</f>
        <v>1 POR TRIMESTRE</v>
      </c>
      <c r="F11" s="40"/>
      <c r="H11" s="9"/>
    </row>
    <row r="12" spans="1:8" x14ac:dyDescent="0.25">
      <c r="A12" s="39" t="s">
        <v>16</v>
      </c>
      <c r="B12" s="39"/>
      <c r="C12" s="39"/>
      <c r="D12" s="39"/>
      <c r="E12" s="40" t="str">
        <f>IF(E19&gt;E11,E19,E11)</f>
        <v>1 POR TRIMESTRE</v>
      </c>
      <c r="F12" s="40"/>
      <c r="H12" s="9"/>
    </row>
    <row r="13" spans="1:8" x14ac:dyDescent="0.25">
      <c r="A13" s="39" t="s">
        <v>11</v>
      </c>
      <c r="B13" s="39"/>
      <c r="C13" s="39"/>
      <c r="D13" s="39"/>
      <c r="E13" s="40" t="str">
        <f>IF(E12="1 POR TRIMESTRE","1 POR TRIMESTRE",IF(E12="1 POR BIMESTRE","1 POR BIMESTRE",( E12*12)))</f>
        <v>1 POR TRIMESTRE</v>
      </c>
      <c r="F13" s="40"/>
      <c r="H13" s="9"/>
    </row>
    <row r="14" spans="1:8" x14ac:dyDescent="0.25">
      <c r="A14" s="10"/>
      <c r="H14" s="9"/>
    </row>
    <row r="15" spans="1:8" x14ac:dyDescent="0.25">
      <c r="A15" s="33" t="s">
        <v>35</v>
      </c>
      <c r="B15" s="33"/>
      <c r="C15" s="33"/>
      <c r="D15" s="33"/>
      <c r="E15" s="33"/>
      <c r="F15" s="33"/>
      <c r="G15" s="33"/>
      <c r="H15" s="33"/>
    </row>
    <row r="16" spans="1:8" x14ac:dyDescent="0.25">
      <c r="A16" s="10"/>
      <c r="H16" s="9"/>
    </row>
    <row r="17" spans="1:8" x14ac:dyDescent="0.25">
      <c r="A17" s="39" t="s">
        <v>12</v>
      </c>
      <c r="B17" s="39"/>
      <c r="C17" s="39"/>
      <c r="D17" s="39"/>
      <c r="E17" s="39" t="str">
        <f>IF(AND(E11="1 POR TRIMESTRE"),"1 POR TRIMESTRE",IF(AND(E11="1 POR BIMESTRE"),"1 POR BIMESTRE",IF(AND(C6&gt;=5001),E11/4,"ERROR")))</f>
        <v>1 POR TRIMESTRE</v>
      </c>
      <c r="F17" s="39"/>
      <c r="H17" s="9"/>
    </row>
    <row r="18" spans="1:8" x14ac:dyDescent="0.25">
      <c r="A18" s="39" t="s">
        <v>14</v>
      </c>
      <c r="B18" s="39"/>
      <c r="C18" s="39"/>
      <c r="D18" s="39"/>
      <c r="E18" s="40" t="str">
        <f>IF(E17="1 POR TRIMESTRE","1 POR TRIMESTRE",IF(E17="1 POR BIMESTRE","1 POR BIMESTRE",IF(E17&lt;1,ROUNDUP(E17,0),ROUNDUP(E17,0))))</f>
        <v>1 POR TRIMESTRE</v>
      </c>
      <c r="F18" s="40"/>
      <c r="G18" s="45"/>
      <c r="H18" s="46"/>
    </row>
    <row r="19" spans="1:8" x14ac:dyDescent="0.25">
      <c r="A19" s="39" t="s">
        <v>15</v>
      </c>
      <c r="B19" s="39"/>
      <c r="C19" s="39"/>
      <c r="D19" s="39"/>
      <c r="E19" s="39" t="str">
        <f>IF(E18="1 POR TRIMESTRE","1 POR TRIMESTRE",IF(E18="1 POR BIMESTRE","1 POR BIMESTRE",(E18*4)))</f>
        <v>1 POR TRIMESTRE</v>
      </c>
      <c r="F19" s="39"/>
      <c r="H19" s="9"/>
    </row>
    <row r="20" spans="1:8" x14ac:dyDescent="0.25">
      <c r="A20" s="10"/>
      <c r="H20" s="9"/>
    </row>
    <row r="21" spans="1:8" x14ac:dyDescent="0.25">
      <c r="A21" s="33" t="s">
        <v>32</v>
      </c>
      <c r="B21" s="33"/>
      <c r="C21" s="33"/>
      <c r="D21" s="33"/>
      <c r="E21" s="33"/>
      <c r="F21" s="33"/>
      <c r="G21" s="33"/>
      <c r="H21" s="33"/>
    </row>
    <row r="22" spans="1:8" x14ac:dyDescent="0.25">
      <c r="A22" s="10"/>
      <c r="H22" s="9"/>
    </row>
    <row r="23" spans="1:8" x14ac:dyDescent="0.25">
      <c r="A23" s="47" t="s">
        <v>17</v>
      </c>
      <c r="B23" s="48"/>
      <c r="C23" s="48"/>
      <c r="D23" s="48"/>
      <c r="E23" s="48"/>
      <c r="F23" s="48"/>
      <c r="G23" s="48"/>
      <c r="H23" s="49"/>
    </row>
    <row r="24" spans="1:8" x14ac:dyDescent="0.25">
      <c r="A24" s="50"/>
      <c r="B24" s="51"/>
      <c r="C24" s="51"/>
      <c r="D24" s="51"/>
      <c r="E24" s="51"/>
      <c r="F24" s="51"/>
      <c r="G24" s="51"/>
      <c r="H24" s="52"/>
    </row>
    <row r="25" spans="1:8" x14ac:dyDescent="0.25">
      <c r="A25" s="10"/>
      <c r="H25" s="9"/>
    </row>
    <row r="26" spans="1:8" x14ac:dyDescent="0.25">
      <c r="A26" s="33" t="s">
        <v>33</v>
      </c>
      <c r="B26" s="33"/>
      <c r="C26" s="33"/>
      <c r="D26" s="33"/>
      <c r="E26" s="33"/>
      <c r="F26" s="33"/>
      <c r="G26" s="33"/>
      <c r="H26" s="33"/>
    </row>
    <row r="27" spans="1:8" x14ac:dyDescent="0.25">
      <c r="A27" s="11"/>
      <c r="B27" s="1"/>
      <c r="C27" s="1"/>
      <c r="D27" s="1"/>
      <c r="H27" s="9"/>
    </row>
    <row r="28" spans="1:8" x14ac:dyDescent="0.25">
      <c r="A28" s="42" t="s">
        <v>29</v>
      </c>
      <c r="B28" s="43"/>
      <c r="C28" s="43"/>
      <c r="D28" s="43"/>
      <c r="E28" s="44"/>
      <c r="F28" s="17"/>
      <c r="G28" s="17"/>
      <c r="H28" s="16"/>
    </row>
    <row r="29" spans="1:8" x14ac:dyDescent="0.25">
      <c r="A29" s="31" t="s">
        <v>26</v>
      </c>
      <c r="B29" s="32"/>
      <c r="C29" s="56" t="s">
        <v>27</v>
      </c>
      <c r="D29" s="56"/>
      <c r="E29" s="20"/>
      <c r="F29" s="17"/>
      <c r="G29" s="17"/>
      <c r="H29" s="16"/>
    </row>
    <row r="30" spans="1:8" x14ac:dyDescent="0.25">
      <c r="A30" s="56" t="s">
        <v>18</v>
      </c>
      <c r="B30" s="56"/>
      <c r="C30" s="56" t="s">
        <v>28</v>
      </c>
      <c r="D30" s="56"/>
      <c r="E30" s="20"/>
      <c r="F30" s="17"/>
      <c r="G30" s="17"/>
      <c r="H30" s="16"/>
    </row>
    <row r="31" spans="1:8" x14ac:dyDescent="0.25">
      <c r="A31" s="45"/>
      <c r="B31" s="57"/>
      <c r="C31" s="7"/>
      <c r="D31" s="7"/>
      <c r="E31" s="7"/>
      <c r="H31" s="9"/>
    </row>
    <row r="32" spans="1:8" x14ac:dyDescent="0.25">
      <c r="A32" s="8"/>
      <c r="B32" s="7"/>
      <c r="F32" s="7"/>
      <c r="G32" s="7"/>
      <c r="H32" s="9"/>
    </row>
    <row r="33" spans="1:8" x14ac:dyDescent="0.25">
      <c r="A33" s="58" t="s">
        <v>30</v>
      </c>
      <c r="B33" s="58"/>
      <c r="C33" s="58"/>
      <c r="D33" s="58"/>
      <c r="E33" s="58"/>
      <c r="F33" s="58"/>
      <c r="G33" s="58"/>
      <c r="H33" s="58"/>
    </row>
    <row r="34" spans="1:8" ht="32.25" customHeight="1" x14ac:dyDescent="0.25">
      <c r="A34" s="53" t="s">
        <v>21</v>
      </c>
      <c r="B34" s="53"/>
      <c r="C34" s="53" t="s">
        <v>22</v>
      </c>
      <c r="D34" s="53"/>
      <c r="E34" s="53" t="s">
        <v>19</v>
      </c>
      <c r="F34" s="53"/>
      <c r="G34" s="53" t="s">
        <v>20</v>
      </c>
      <c r="H34" s="53"/>
    </row>
    <row r="35" spans="1:8" x14ac:dyDescent="0.25">
      <c r="A35" s="53" t="str">
        <f>IF(AND(C6&lt;=2000),"&lt;=2000",IF(AND(C6&gt;=2001,C6&lt;=5000),"2.001 a 5.000",IF(AND(C6&gt;=5001,C6&lt;=10000),"5.001 a 10.000",IF(AND(C6&gt;=10001,C6&lt;=20000),"10.001 a 20.000",IF(AND(C6&gt;=20001,C6&lt;=30000),"20.001 a 30.000",IF(AND(C6&gt;=30001,C6&lt;=50000),"30.001 a 50.000",IF(AND(C6&gt;=50001,C6&lt;=100000),"50.001 a 100.000",IF(AND(C6&gt;=100001),"&gt;100.001","ERROR"))))))))</f>
        <v>&lt;=2000</v>
      </c>
      <c r="B35" s="53"/>
      <c r="C35" s="53" t="s">
        <v>25</v>
      </c>
      <c r="D35" s="53"/>
      <c r="E35" s="53" t="str">
        <f>IF(E29="X",IF(AND(A35="&lt;=2000"),"TRIMESTRAL",IF(AND(A35="2.001 a 5.000"),"BIMENSUAL",IF(AND(A35="5.001 a 10.000"),"2 VECES/MES",IF(AND(A35="10.001 a 20.000"),"4 VECES/MES",IF(AND(A35="20.001 a 30.000"),"8 VECES/MES",IF(AND(A35="30.001 a 50.000"),"15 VECES/MES",IF(AND(A35="50.001 a 100.000"),"30 VECES/MES",IF(AND(A35="&gt;100.001"),"30 VECES/MES")))))))),"-")</f>
        <v>-</v>
      </c>
      <c r="F35" s="53"/>
      <c r="G35" s="54" t="str">
        <f>IF(E29="X",IF(AND(A35="&lt;=2000"),"TRIMESTRAL",IF(AND(A35="2.001 a 5.000"),"BIMENSUAL",IF(AND(A35="5.001 a 10.000"),E12,IF(AND(A35="10.001 a 20.000"),E12,IF(AND(A35="20.001 a 30.000"),E12,IF(AND(A35="30.001 a 50.000"),E12,IF(AND(A35="50.001 a 100.000"),E12,IF(AND(A35="&gt;100.001"),E12)))))))),"-")</f>
        <v>-</v>
      </c>
      <c r="H35" s="55"/>
    </row>
    <row r="36" spans="1:8" x14ac:dyDescent="0.25">
      <c r="A36" s="53"/>
      <c r="B36" s="53"/>
      <c r="C36" s="53" t="s">
        <v>23</v>
      </c>
      <c r="D36" s="53"/>
      <c r="E36" s="53" t="str">
        <f>IF(E29="X",IF(AND(A35="&lt;=2000"),"-",IF(AND(A35="2.001 a 5.000"),"-",IF(AND(A35="5.001 a 10.000"),"NINGUNA",IF(AND(A35="10.001 a 20.000"),"NINGUNA",IF(AND(A35="20.001 a 30.000"),"NINGUNA",IF(AND(A35="30.001 a 50.000"),"NINGUNA",IF(AND(A35="50.001 a 100.000"),"MENSUAL",IF(AND(A35="&gt;100.001"),"MENSUAL")))))))),"-")</f>
        <v>-</v>
      </c>
      <c r="F36" s="53"/>
      <c r="G36" s="62" t="str">
        <f>IF(E29="X",IF(AND(A35="&lt;=2000"),"-",IF(AND(A35="2.001 a 5.000"),"-",IF(AND(A35="5.001 a 10.000"),"MENSUAL",IF(AND(A35="10.001 a 20.000"),"MENSUAL",IF(AND(A35="20.001 a 30.000"),"MENSUAL",IF(AND(A35="30.001 a 50.000"),"MENSUAL",IF(AND(A35="50.001 a 100.000"),"MENSUAL",IF(AND(A35="&gt;100.001"),"MENSUAL")))))))),"-")</f>
        <v>-</v>
      </c>
      <c r="H36" s="63"/>
    </row>
    <row r="37" spans="1:8" x14ac:dyDescent="0.25">
      <c r="A37" s="53"/>
      <c r="B37" s="53"/>
      <c r="C37" s="53" t="s">
        <v>24</v>
      </c>
      <c r="D37" s="53"/>
      <c r="E37" s="53" t="str">
        <f>IF(E29="X",IF(AND(A35="&lt;=2000"),"-",IF(AND(A35="2.001 a 5.000"),"-",IF(AND(A35="5.001 a 10.000"),"-",IF(AND(A35="10.001 a 20.000"),"ANUAL",IF(AND(A35="20.001 a 30.000"),"ANUAL",IF(AND(A35="30.001 a 50.000"),"SEMESTRAL",IF(AND(A35="50.001 a 100.000"),"SEMESTRAL",IF(AND(A35="&gt;100.001"),"SEMESTRAL")))))))),"-")</f>
        <v>-</v>
      </c>
      <c r="F37" s="53"/>
      <c r="G37" s="62" t="str">
        <f>IF(E29="X",IF(AND(A35="&lt;=2000"),"-",IF(AND(A35="2.001 a 5.000"),"-",IF(AND(A35="5.001 a 10.000"),"-",IF(AND(A35="10.001 a 20.000"),"NINGUNA",IF(AND(A35="20.001 a 30.000"),"NINGUNA",IF(AND(A35="30.001 a 50.000"),"NINGUNA",IF(AND(A35="50.001 a 100.000"),"NINGUNA",IF(AND(A35="&gt;100.001"),"NINGUNA")))))))),"-")</f>
        <v>-</v>
      </c>
      <c r="H37" s="63"/>
    </row>
    <row r="38" spans="1:8" x14ac:dyDescent="0.25">
      <c r="A38" s="5"/>
      <c r="B38" s="2"/>
      <c r="C38" s="2"/>
      <c r="D38" s="2"/>
      <c r="E38" s="2"/>
      <c r="F38" s="2"/>
      <c r="G38" s="2"/>
      <c r="H38" s="6"/>
    </row>
    <row r="39" spans="1:8" x14ac:dyDescent="0.25">
      <c r="A39" s="58" t="s">
        <v>31</v>
      </c>
      <c r="B39" s="58"/>
      <c r="C39" s="58"/>
      <c r="D39" s="58"/>
      <c r="E39" s="58"/>
      <c r="F39" s="58"/>
      <c r="G39" s="58"/>
      <c r="H39" s="58"/>
    </row>
    <row r="40" spans="1:8" x14ac:dyDescent="0.25">
      <c r="A40" s="53" t="s">
        <v>21</v>
      </c>
      <c r="B40" s="53"/>
      <c r="C40" s="62" t="s">
        <v>22</v>
      </c>
      <c r="D40" s="63"/>
      <c r="E40" s="62" t="s">
        <v>19</v>
      </c>
      <c r="F40" s="63"/>
      <c r="G40" s="62" t="s">
        <v>20</v>
      </c>
      <c r="H40" s="63"/>
    </row>
    <row r="41" spans="1:8" x14ac:dyDescent="0.25">
      <c r="A41" s="34" t="str">
        <f>IF(AND(C6&lt;=2000),"&lt;=2000",IF(AND(C6&gt;=2001,C6&lt;=5000),"2.001 a 5.000",IF(AND(C6&gt;=5001,C6&lt;=10000),"5.001 a 10.000",IF(AND(C6&gt;=10001,C6&lt;=20000),"10.001 a 20.000",IF(AND(C6&gt;=20001,C6&lt;=30000),"20.001 a 30.000",IF(AND(C6&gt;=30001,C6&lt;=50000),"30.001 a 50.000",IF(AND(C6&gt;=50001,C6&lt;=100000),"50.001 a 100.000",IF(AND(C6&gt;=100001),"&gt;100.001","ERROR"))))))))</f>
        <v>&lt;=2000</v>
      </c>
      <c r="B41" s="38"/>
      <c r="C41" s="62" t="s">
        <v>25</v>
      </c>
      <c r="D41" s="63"/>
      <c r="E41" s="53" t="str">
        <f>IF(E30="X",IF(AND(A41="&lt;=2000"),"TRIMESTRAL",IF(AND(A41="2.001 a 5.000"),"BIMENSUAL",IF(AND(A41="5.001 a 10.000"),"1 VEZ/MES",IF(AND(A41="10.001 a 20.000"),"2 VECES/MES",IF(AND(A41="20.001 a 30.000"),"4 VECES/MES",IF(AND(A41="30.001 a 50.000"),"8 VECES/MES",IF(AND(A41="50.001 a 100.000"),"15 VECES/MES",IF(AND(A41="&gt;100.001"),"15 VECES/MES")))))))),"-")</f>
        <v>-</v>
      </c>
      <c r="F41" s="53"/>
      <c r="G41" s="54" t="str">
        <f>IF(E30="X",IF(AND(A41="&lt;=2000"),"TRIMESTRAL",IF(AND(A41="2.001 a 5.000"),"BIMENSUAL",IF(AND(A41="5.001 a 10.000"),E12,IF(AND(A41="10.001 a 20.000"),E12,IF(AND(A41="20.001 a 30.000"),E12,IF(AND(A41="30.001 a 50.000"),E12,IF(AND(A41="50.001 a 100.000"),E12,IF(AND(A41="&gt;100.001"),E12)))))))),"-")</f>
        <v>-</v>
      </c>
      <c r="H41" s="55"/>
    </row>
    <row r="42" spans="1:8" x14ac:dyDescent="0.25">
      <c r="A42" s="36"/>
      <c r="B42" s="59"/>
      <c r="C42" s="62" t="s">
        <v>23</v>
      </c>
      <c r="D42" s="63"/>
      <c r="E42" s="62" t="str">
        <f>IF(E30="X",IF(AND(A41="&lt;=2000"),"-",IF(AND(A41="2.001 a 5.000"),"-",IF(AND(A41="5.001 a 10.000"),"NINGUNA",IF(AND(A41="10.001 a 20.000"),"NINGUNA",IF(AND(A41="20.001 a 30.000"),"NINGUNA",IF(AND(A41="30.001 a 50.000"),"NINGUNA",IF(AND(A41="50.001 a 100.000"),"MENSUAL",IF(AND(A41="&gt;100.001"),"MENSUAL")))))))),"-")</f>
        <v>-</v>
      </c>
      <c r="F42" s="63"/>
      <c r="G42" s="62" t="str">
        <f>IF(E30="X",IF(AND(A41="&lt;=2000"),"-",IF(AND(A41="2.001 a 5.000"),"-",IF(AND(A41="5.001 a 10.000"),"NINGUNA",IF(AND(A41="10.001 a 20.000"),"MENSUAL",IF(AND(A41="20.001 a 30.000"),"MENSUAL",IF(AND(A41="30.001 a 50.000"),"MENSUAL",IF(AND(A41="50.001 a 100.000"),"MENSUAL",IF(AND(A41="&gt;100.001"),"MENSUAL")))))))),"-")</f>
        <v>-</v>
      </c>
      <c r="H42" s="63"/>
    </row>
    <row r="43" spans="1:8" x14ac:dyDescent="0.25">
      <c r="A43" s="60"/>
      <c r="B43" s="61"/>
      <c r="C43" s="62" t="s">
        <v>24</v>
      </c>
      <c r="D43" s="63"/>
      <c r="E43" s="62" t="str">
        <f>IF(E30="X",IF(AND(A41="&lt;=2000"),"-",IF(AND(A41="2.001 a 5.000"),"-",IF(AND(A41="5.001 a 10.000"),"-",IF(AND(A41="10.001 a 20.000"),"ANUAL",IF(AND(A41="20.001 a 30.000"),"ANUAL",IF(AND(A41="30.001 a 50.000"),"ANUAL",IF(AND(A41="50.001 a 100.000"),"ANUAL",IF(AND(A41="&gt;100.001"),"ANUAL")))))))),"-")</f>
        <v>-</v>
      </c>
      <c r="F43" s="63"/>
      <c r="G43" s="62" t="str">
        <f>IF(E30="X",IF(AND(A41="&lt;=2000"),"-",IF(AND(A41="2.001 a 5.000"),"-",IF(AND(A41="5.001 a 10.000"),"-",IF(AND(A41="10.001 a 20.000"),"NINGUNA",IF(AND(A41="20.001 a 30.000"),"NINGUNA",IF(AND(A41="30.001 a 50.000"),"NINGUNA",IF(AND(A41="50.001 a 100.000"),"NINGUNA",IF(AND(A41="&gt;100.001"),"NINGUNA")))))))),"-")</f>
        <v>-</v>
      </c>
      <c r="H43" s="63"/>
    </row>
    <row r="44" spans="1:8" x14ac:dyDescent="0.25">
      <c r="A44" s="10"/>
      <c r="H44" s="9"/>
    </row>
    <row r="45" spans="1:8" ht="32.25" customHeight="1" x14ac:dyDescent="0.25">
      <c r="A45" s="21" t="s">
        <v>34</v>
      </c>
      <c r="B45" s="22"/>
      <c r="C45" s="22"/>
      <c r="D45" s="22"/>
      <c r="E45" s="22"/>
      <c r="F45" s="22"/>
      <c r="G45" s="22"/>
      <c r="H45" s="23"/>
    </row>
    <row r="46" spans="1:8" ht="15.75" thickBot="1" x14ac:dyDescent="0.3">
      <c r="A46" s="10"/>
      <c r="H46" s="9"/>
    </row>
    <row r="47" spans="1:8" ht="59.25" customHeight="1" x14ac:dyDescent="0.25">
      <c r="A47" s="64" t="s">
        <v>36</v>
      </c>
      <c r="B47" s="65"/>
      <c r="C47" s="67" t="s">
        <v>52</v>
      </c>
      <c r="D47" s="67"/>
      <c r="E47" s="67" t="s">
        <v>37</v>
      </c>
      <c r="F47" s="67"/>
      <c r="G47" s="67" t="s">
        <v>0</v>
      </c>
      <c r="H47" s="68"/>
    </row>
    <row r="48" spans="1:8" ht="15" customHeight="1" x14ac:dyDescent="0.25">
      <c r="A48" s="66"/>
      <c r="B48" s="61"/>
      <c r="C48" s="69">
        <v>1</v>
      </c>
      <c r="D48" s="69"/>
      <c r="E48" s="53">
        <v>2</v>
      </c>
      <c r="F48" s="53"/>
      <c r="G48" s="69" t="s">
        <v>42</v>
      </c>
      <c r="H48" s="70"/>
    </row>
    <row r="49" spans="1:9" ht="15" customHeight="1" x14ac:dyDescent="0.25">
      <c r="A49" s="99" t="s">
        <v>39</v>
      </c>
      <c r="B49" s="100"/>
      <c r="C49" s="34" t="str">
        <f>IF(E29="X",IF(AND(E35="TRIMESTRAL"),4,IF(AND(E35="BIMENSUAL"),6,IF(AND(E35="2 VECES/MES"),2*12,IF(AND(E35="4 VECES/MES"),4*12,IF(AND(E35="8 VECES/MES"),8*12,IF(AND(E35="15 VECES/MES"),15*12,IF(AND(E35="30 VECES/MES"),30*12,IF(AND(E35="30 VECES/MES"),30*12))))))))," ")</f>
        <v xml:space="preserve"> </v>
      </c>
      <c r="D49" s="38"/>
      <c r="E49" s="34" t="str">
        <f>IF(E29="X",IF(AND(G35="TRIMESTRAL"),4,IF(AND(G35="BIMENSUAL"),6,IF(AND(G35=E12),E12*12,)))," ")</f>
        <v xml:space="preserve"> </v>
      </c>
      <c r="F49" s="35"/>
      <c r="G49" s="72" t="str">
        <f>IF(I49&gt;0,I49," ")</f>
        <v xml:space="preserve"> </v>
      </c>
      <c r="H49" s="73"/>
      <c r="I49" s="3">
        <f>SUMIF(C49:F49,"&gt;0")</f>
        <v>0</v>
      </c>
    </row>
    <row r="50" spans="1:9" ht="15" customHeight="1" x14ac:dyDescent="0.25">
      <c r="A50" s="101"/>
      <c r="B50" s="102"/>
      <c r="C50" s="60" t="str">
        <f>IF(E30="X",IF(AND(E41="TRIMESTRAL"),4,IF(AND(E41="BIMENSUAL"),6,IF(AND(E41="1 VEZ/MES"),1*12,IF(AND(E41="2 VECES/MES"),2*12,IF(AND(E41="4 VECES/MES"),4*12,IF(AND(E41="8 VECES/MES"),8*12,IF(AND(E41="15 VECES/MES"),15*12)))))))," ")</f>
        <v xml:space="preserve"> </v>
      </c>
      <c r="D50" s="61"/>
      <c r="E50" s="60" t="str">
        <f>IF(E30="X",IF(AND(G41="TRIMESTRAL"),4,IF(AND(G41="BIMENSUAL"),6,IF(AND(G41=E12),E12*12,)))," ")</f>
        <v xml:space="preserve"> </v>
      </c>
      <c r="F50" s="71"/>
      <c r="G50" s="77" t="str">
        <f t="shared" ref="G50:G62" si="0">IF(I50&gt;0,I50," ")</f>
        <v xml:space="preserve"> </v>
      </c>
      <c r="H50" s="78"/>
      <c r="I50" s="3">
        <f t="shared" ref="I50:I62" si="1">SUMIF(C50:F50,"&gt;0")</f>
        <v>0</v>
      </c>
    </row>
    <row r="51" spans="1:9" ht="15" customHeight="1" x14ac:dyDescent="0.25">
      <c r="A51" s="99" t="s">
        <v>56</v>
      </c>
      <c r="B51" s="103"/>
      <c r="C51" s="34" t="str">
        <f>IF(E29="X",IF(AND(E35="TRIMESTRAL"),4,IF(AND(E35="BIMENSUAL"),6,IF(AND(E35="2 VECES/MES"),2*12,IF(AND(E35="4 VECES/MES"),4*12,IF(AND(E35="8 VECES/MES"),8*12,IF(AND(E35="15 VECES/MES"),15*12,IF(AND(E35="30 VECES/MES"),30*12,IF(AND(E35="30 VECES/MES"),30*12))))))))," ")</f>
        <v xml:space="preserve"> </v>
      </c>
      <c r="D51" s="38"/>
      <c r="E51" s="34" t="str">
        <f>IF(E29="X",IF(AND(G35="TRIMESTRAL"),4,IF(AND(G35="BIMENSUAL"),6,IF(AND(G35=E12),E12*12,)))," ")</f>
        <v xml:space="preserve"> </v>
      </c>
      <c r="F51" s="35"/>
      <c r="G51" s="36" t="str">
        <f t="shared" si="0"/>
        <v xml:space="preserve"> </v>
      </c>
      <c r="H51" s="37"/>
      <c r="I51" s="3">
        <f t="shared" si="1"/>
        <v>0</v>
      </c>
    </row>
    <row r="52" spans="1:9" ht="15" customHeight="1" x14ac:dyDescent="0.25">
      <c r="A52" s="101"/>
      <c r="B52" s="104"/>
      <c r="C52" s="60" t="str">
        <f>IF(E30="X",IF(AND(E41="TRIMESTRAL"),4,IF(AND(E41="BIMENSUAL"),6,IF(AND(E41="1 VEZ/MES"),1*12,IF(AND(E41="2 VECES/MES"),2*12,IF(AND(E41="4 VECES/MES"),4*12,IF(AND(E41="8 VECES/MES"),8*12,IF(AND(E41="15 VECES/MES"),15*12)))))))," ")</f>
        <v xml:space="preserve"> </v>
      </c>
      <c r="D52" s="61"/>
      <c r="E52" s="60" t="str">
        <f>IF(E30="X",IF(AND(G41="TRIMESTRAL"),4,IF(AND(G41="BIMENSUAL"),6,IF(AND(G41=E12),E12*12,)))," ")</f>
        <v xml:space="preserve"> </v>
      </c>
      <c r="F52" s="71"/>
      <c r="G52" s="60" t="str">
        <f t="shared" si="0"/>
        <v xml:space="preserve"> </v>
      </c>
      <c r="H52" s="79"/>
      <c r="I52" s="3">
        <f t="shared" si="1"/>
        <v>0</v>
      </c>
    </row>
    <row r="53" spans="1:9" ht="15" customHeight="1" x14ac:dyDescent="0.25">
      <c r="A53" s="99" t="s">
        <v>2</v>
      </c>
      <c r="B53" s="103"/>
      <c r="C53" s="34" t="str">
        <f>IF(E29="X",IF(AND(E36="-"),"-",IF(AND(E36="NINGUNA"),"-",IF(AND(E36="MENSUAL"),1*12)))," ")</f>
        <v xml:space="preserve"> </v>
      </c>
      <c r="D53" s="38"/>
      <c r="E53" s="34" t="str">
        <f>IF(E29="X",IF(AND(G36="-"),"-",IF(AND(G36="NINGUNA"),"-",IF(AND(G36="MENSUAL"),1*12)))," ")</f>
        <v xml:space="preserve"> </v>
      </c>
      <c r="F53" s="35"/>
      <c r="G53" s="36" t="str">
        <f t="shared" si="0"/>
        <v xml:space="preserve"> </v>
      </c>
      <c r="H53" s="37"/>
      <c r="I53" s="3">
        <f t="shared" si="1"/>
        <v>0</v>
      </c>
    </row>
    <row r="54" spans="1:9" ht="15" customHeight="1" x14ac:dyDescent="0.25">
      <c r="A54" s="101"/>
      <c r="B54" s="104"/>
      <c r="C54" s="60" t="str">
        <f>IF(E30="X",IF(AND(E42="-"),"-",IF(AND(E42="NINGUNA"),"-",IF(AND(E42="MENSUAL"),1*12)))," ")</f>
        <v xml:space="preserve"> </v>
      </c>
      <c r="D54" s="61"/>
      <c r="E54" s="60" t="str">
        <f>IF(E30="X",IF(AND(G42="-"),"-",IF(AND(G42="NINGUNA"),"-",IF(AND(G42="MENSUAL"),1*12)))," ")</f>
        <v xml:space="preserve"> </v>
      </c>
      <c r="F54" s="71"/>
      <c r="G54" s="60" t="str">
        <f t="shared" si="0"/>
        <v xml:space="preserve"> </v>
      </c>
      <c r="H54" s="79"/>
      <c r="I54" s="3">
        <f t="shared" si="1"/>
        <v>0</v>
      </c>
    </row>
    <row r="55" spans="1:9" ht="15" customHeight="1" x14ac:dyDescent="0.25">
      <c r="A55" s="99" t="s">
        <v>3</v>
      </c>
      <c r="B55" s="103"/>
      <c r="C55" s="34" t="str">
        <f>IF(E29="X",IF(AND(E36="-"),"-",IF(AND(E36="NINGUNA"),"-",IF(AND(E36="MENSUAL"),1*12)))," ")</f>
        <v xml:space="preserve"> </v>
      </c>
      <c r="D55" s="38"/>
      <c r="E55" s="34" t="str">
        <f>IF(E29="X",IF(AND(G36="-"),"-",IF(AND(G36="NINGUNA"),"-",IF(AND(G36="MENSUAL"),1*12)))," ")</f>
        <v xml:space="preserve"> </v>
      </c>
      <c r="F55" s="35"/>
      <c r="G55" s="36" t="str">
        <f t="shared" si="0"/>
        <v xml:space="preserve"> </v>
      </c>
      <c r="H55" s="37"/>
      <c r="I55" s="3">
        <f t="shared" si="1"/>
        <v>0</v>
      </c>
    </row>
    <row r="56" spans="1:9" ht="15" customHeight="1" x14ac:dyDescent="0.25">
      <c r="A56" s="101"/>
      <c r="B56" s="104"/>
      <c r="C56" s="60" t="str">
        <f>IF(E30="X",IF(AND(E42="-"),"-",IF(AND(E42="NINGUNA"),"-",IF(AND(E42="MENSUAL"),1*12)))," ")</f>
        <v xml:space="preserve"> </v>
      </c>
      <c r="D56" s="61"/>
      <c r="E56" s="60" t="str">
        <f>IF(E30="X",IF(AND(G42="-"),"-",IF(AND(G42="NINGUNA"),"-",IF(AND(G42="MENSUAL"),1*12)))," ")</f>
        <v xml:space="preserve"> </v>
      </c>
      <c r="F56" s="71"/>
      <c r="G56" s="60" t="str">
        <f t="shared" si="0"/>
        <v xml:space="preserve"> </v>
      </c>
      <c r="H56" s="79"/>
      <c r="I56" s="3">
        <f t="shared" si="1"/>
        <v>0</v>
      </c>
    </row>
    <row r="57" spans="1:9" ht="15" customHeight="1" x14ac:dyDescent="0.25">
      <c r="A57" s="99" t="s">
        <v>38</v>
      </c>
      <c r="B57" s="103"/>
      <c r="C57" s="34" t="str">
        <f>IF(E29="X",IF(AND(E37="-"),"-",IF(AND(E37="SEMESTRAL"),2,IF(AND(E37="ANUAL"),1)))," ")</f>
        <v xml:space="preserve"> </v>
      </c>
      <c r="D57" s="38"/>
      <c r="E57" s="34" t="str">
        <f>IF(E29="X",IF(AND(G37="-"),"-",IF(AND(G37="NINGUNA"),"-"))," ")</f>
        <v xml:space="preserve"> </v>
      </c>
      <c r="F57" s="35"/>
      <c r="G57" s="36" t="str">
        <f t="shared" si="0"/>
        <v xml:space="preserve"> </v>
      </c>
      <c r="H57" s="37"/>
      <c r="I57" s="3">
        <f t="shared" si="1"/>
        <v>0</v>
      </c>
    </row>
    <row r="58" spans="1:9" ht="15" customHeight="1" x14ac:dyDescent="0.25">
      <c r="A58" s="101"/>
      <c r="B58" s="104"/>
      <c r="C58" s="60" t="str">
        <f>IF(E30="X",IF(AND(E43="-"),"-",IF(AND(E43="ANUAL"),1,))," ")</f>
        <v xml:space="preserve"> </v>
      </c>
      <c r="D58" s="61"/>
      <c r="E58" s="60" t="str">
        <f>IF(E30="X",IF(AND(G43="-"),"-",IF(AND(G43="NINGUNA"),"-"))," ")</f>
        <v xml:space="preserve"> </v>
      </c>
      <c r="F58" s="71"/>
      <c r="G58" s="60" t="str">
        <f t="shared" si="0"/>
        <v xml:space="preserve"> </v>
      </c>
      <c r="H58" s="79"/>
      <c r="I58" s="3">
        <f t="shared" si="1"/>
        <v>0</v>
      </c>
    </row>
    <row r="59" spans="1:9" ht="15" customHeight="1" x14ac:dyDescent="0.25">
      <c r="A59" s="99" t="s">
        <v>40</v>
      </c>
      <c r="B59" s="103"/>
      <c r="C59" s="34" t="str">
        <f>IF(E29="X",IF(AND(E37="-"),"-",IF(AND(E37="SEMESTRAL"),2,IF(AND(E37="ANUAL"),1)))," ")</f>
        <v xml:space="preserve"> </v>
      </c>
      <c r="D59" s="38"/>
      <c r="E59" s="34" t="str">
        <f>IF(E29="X",IF(AND(G37="-"),"-",IF(AND(G37="NINGUNA"),"-"))," ")</f>
        <v xml:space="preserve"> </v>
      </c>
      <c r="F59" s="35"/>
      <c r="G59" s="36" t="str">
        <f t="shared" si="0"/>
        <v xml:space="preserve"> </v>
      </c>
      <c r="H59" s="37"/>
      <c r="I59" s="3">
        <f t="shared" si="1"/>
        <v>0</v>
      </c>
    </row>
    <row r="60" spans="1:9" ht="15" customHeight="1" x14ac:dyDescent="0.25">
      <c r="A60" s="101"/>
      <c r="B60" s="104"/>
      <c r="C60" s="60" t="str">
        <f>IF(E30="X",IF(AND(E43="-"),"-",IF(AND(E43="ANUAL"),1,))," ")</f>
        <v xml:space="preserve"> </v>
      </c>
      <c r="D60" s="61"/>
      <c r="E60" s="60" t="str">
        <f>IF(E30="X",IF(AND(G43="-"),"-",IF(AND(G43="NINGUNA"),"-"))," ")</f>
        <v xml:space="preserve"> </v>
      </c>
      <c r="F60" s="71"/>
      <c r="G60" s="60" t="str">
        <f t="shared" si="0"/>
        <v xml:space="preserve"> </v>
      </c>
      <c r="H60" s="79"/>
      <c r="I60" s="3">
        <f t="shared" si="1"/>
        <v>0</v>
      </c>
    </row>
    <row r="61" spans="1:9" ht="15" customHeight="1" x14ac:dyDescent="0.25">
      <c r="A61" s="99" t="s">
        <v>41</v>
      </c>
      <c r="B61" s="103"/>
      <c r="C61" s="34"/>
      <c r="D61" s="38"/>
      <c r="E61" s="34"/>
      <c r="F61" s="35"/>
      <c r="G61" s="36" t="str">
        <f t="shared" si="0"/>
        <v xml:space="preserve"> </v>
      </c>
      <c r="H61" s="37"/>
      <c r="I61" s="3">
        <f t="shared" si="1"/>
        <v>0</v>
      </c>
    </row>
    <row r="62" spans="1:9" ht="15" customHeight="1" thickBot="1" x14ac:dyDescent="0.3">
      <c r="A62" s="105"/>
      <c r="B62" s="106"/>
      <c r="C62" s="74" t="s">
        <v>4</v>
      </c>
      <c r="D62" s="107"/>
      <c r="E62" s="74">
        <v>1</v>
      </c>
      <c r="F62" s="75"/>
      <c r="G62" s="74">
        <f t="shared" si="0"/>
        <v>1</v>
      </c>
      <c r="H62" s="76"/>
      <c r="I62" s="3">
        <f t="shared" si="1"/>
        <v>1</v>
      </c>
    </row>
    <row r="63" spans="1:9" ht="15" customHeight="1" x14ac:dyDescent="0.25">
      <c r="A63" s="12"/>
      <c r="B63" s="4"/>
      <c r="C63" s="2"/>
      <c r="D63" s="2"/>
      <c r="E63" s="2"/>
      <c r="F63" s="2"/>
      <c r="G63" s="2"/>
      <c r="H63" s="6"/>
      <c r="I63" s="3"/>
    </row>
    <row r="64" spans="1:9" ht="31.5" customHeight="1" x14ac:dyDescent="0.25">
      <c r="A64" s="24" t="s">
        <v>55</v>
      </c>
      <c r="B64" s="25"/>
      <c r="C64" s="25"/>
      <c r="D64" s="25"/>
      <c r="E64" s="25"/>
      <c r="F64" s="25"/>
      <c r="G64" s="25"/>
      <c r="H64" s="26"/>
      <c r="I64" s="3"/>
    </row>
    <row r="65" spans="1:8" x14ac:dyDescent="0.25">
      <c r="A65" s="10"/>
      <c r="H65" s="9"/>
    </row>
    <row r="66" spans="1:8" ht="46.5" customHeight="1" x14ac:dyDescent="0.25">
      <c r="A66" s="21" t="s">
        <v>44</v>
      </c>
      <c r="B66" s="22"/>
      <c r="C66" s="22"/>
      <c r="D66" s="22"/>
      <c r="E66" s="22"/>
      <c r="F66" s="22"/>
      <c r="G66" s="22"/>
      <c r="H66" s="23"/>
    </row>
    <row r="67" spans="1:8" x14ac:dyDescent="0.25">
      <c r="A67" s="10"/>
      <c r="H67" s="9"/>
    </row>
    <row r="68" spans="1:8" x14ac:dyDescent="0.25">
      <c r="A68" s="98" t="s">
        <v>57</v>
      </c>
      <c r="B68" s="98"/>
      <c r="C68" s="98"/>
      <c r="H68" s="9"/>
    </row>
    <row r="69" spans="1:8" ht="13.5" customHeight="1" x14ac:dyDescent="0.25">
      <c r="A69" s="56" t="s">
        <v>46</v>
      </c>
      <c r="B69" s="56"/>
      <c r="C69" s="20"/>
      <c r="H69" s="9"/>
    </row>
    <row r="70" spans="1:8" ht="13.5" customHeight="1" x14ac:dyDescent="0.25">
      <c r="A70" s="56" t="s">
        <v>47</v>
      </c>
      <c r="B70" s="56"/>
      <c r="C70" s="20"/>
      <c r="H70" s="9"/>
    </row>
    <row r="71" spans="1:8" ht="13.5" customHeight="1" x14ac:dyDescent="0.25">
      <c r="A71" s="56" t="s">
        <v>48</v>
      </c>
      <c r="B71" s="56"/>
      <c r="C71" s="19">
        <f>C69+C70</f>
        <v>0</v>
      </c>
      <c r="H71" s="9"/>
    </row>
    <row r="72" spans="1:8" ht="13.5" customHeight="1" x14ac:dyDescent="0.25">
      <c r="A72" s="10"/>
      <c r="H72" s="9"/>
    </row>
    <row r="73" spans="1:8" ht="15.75" thickBot="1" x14ac:dyDescent="0.3">
      <c r="A73" s="10"/>
      <c r="H73" s="9"/>
    </row>
    <row r="74" spans="1:8" ht="64.5" customHeight="1" x14ac:dyDescent="0.25">
      <c r="A74" s="82" t="s">
        <v>36</v>
      </c>
      <c r="B74" s="67"/>
      <c r="C74" s="84" t="s">
        <v>49</v>
      </c>
      <c r="D74" s="84" t="s">
        <v>50</v>
      </c>
      <c r="E74" s="67" t="s">
        <v>43</v>
      </c>
      <c r="F74" s="68"/>
      <c r="H74" s="9"/>
    </row>
    <row r="75" spans="1:8" x14ac:dyDescent="0.25">
      <c r="A75" s="83"/>
      <c r="B75" s="53"/>
      <c r="C75" s="85"/>
      <c r="D75" s="85"/>
      <c r="E75" s="53"/>
      <c r="F75" s="89"/>
      <c r="H75" s="9"/>
    </row>
    <row r="76" spans="1:8" x14ac:dyDescent="0.25">
      <c r="A76" s="80" t="s">
        <v>39</v>
      </c>
      <c r="B76" s="81"/>
      <c r="C76" s="86">
        <f>E76/2</f>
        <v>0</v>
      </c>
      <c r="D76" s="86">
        <f>E76/2</f>
        <v>0</v>
      </c>
      <c r="E76" s="96">
        <f>2*C71</f>
        <v>0</v>
      </c>
      <c r="F76" s="97"/>
      <c r="H76" s="9"/>
    </row>
    <row r="77" spans="1:8" x14ac:dyDescent="0.25">
      <c r="A77" s="80"/>
      <c r="B77" s="81"/>
      <c r="C77" s="87"/>
      <c r="D77" s="87"/>
      <c r="E77" s="77"/>
      <c r="F77" s="78"/>
      <c r="H77" s="9"/>
    </row>
    <row r="78" spans="1:8" x14ac:dyDescent="0.25">
      <c r="A78" s="80" t="s">
        <v>1</v>
      </c>
      <c r="B78" s="81"/>
      <c r="C78" s="86">
        <f t="shared" ref="C78" si="2">E78/2</f>
        <v>0</v>
      </c>
      <c r="D78" s="86">
        <f t="shared" ref="D78" si="3">E78/2</f>
        <v>0</v>
      </c>
      <c r="E78" s="34">
        <f>2*C71</f>
        <v>0</v>
      </c>
      <c r="F78" s="88"/>
      <c r="H78" s="9"/>
    </row>
    <row r="79" spans="1:8" x14ac:dyDescent="0.25">
      <c r="A79" s="80"/>
      <c r="B79" s="81"/>
      <c r="C79" s="87"/>
      <c r="D79" s="87"/>
      <c r="E79" s="60"/>
      <c r="F79" s="79"/>
      <c r="H79" s="9"/>
    </row>
    <row r="80" spans="1:8" x14ac:dyDescent="0.25">
      <c r="A80" s="80" t="s">
        <v>2</v>
      </c>
      <c r="B80" s="81"/>
      <c r="C80" s="86">
        <f t="shared" ref="C80" si="4">E80/2</f>
        <v>0</v>
      </c>
      <c r="D80" s="86">
        <f t="shared" ref="D80" si="5">E80/2</f>
        <v>0</v>
      </c>
      <c r="E80" s="34">
        <f>2*C71</f>
        <v>0</v>
      </c>
      <c r="F80" s="88"/>
      <c r="H80" s="9"/>
    </row>
    <row r="81" spans="1:8" x14ac:dyDescent="0.25">
      <c r="A81" s="80"/>
      <c r="B81" s="81"/>
      <c r="C81" s="87"/>
      <c r="D81" s="87"/>
      <c r="E81" s="60"/>
      <c r="F81" s="79"/>
      <c r="H81" s="9"/>
    </row>
    <row r="82" spans="1:8" x14ac:dyDescent="0.25">
      <c r="A82" s="80" t="s">
        <v>3</v>
      </c>
      <c r="B82" s="81"/>
      <c r="C82" s="86">
        <f t="shared" ref="C82" si="6">E82/2</f>
        <v>0</v>
      </c>
      <c r="D82" s="86">
        <f t="shared" ref="D82" si="7">E82/2</f>
        <v>0</v>
      </c>
      <c r="E82" s="34">
        <f>2*C71</f>
        <v>0</v>
      </c>
      <c r="F82" s="88"/>
      <c r="H82" s="9"/>
    </row>
    <row r="83" spans="1:8" x14ac:dyDescent="0.25">
      <c r="A83" s="80"/>
      <c r="B83" s="81"/>
      <c r="C83" s="87"/>
      <c r="D83" s="87"/>
      <c r="E83" s="60"/>
      <c r="F83" s="79"/>
      <c r="H83" s="9"/>
    </row>
    <row r="84" spans="1:8" x14ac:dyDescent="0.25">
      <c r="A84" s="80" t="s">
        <v>38</v>
      </c>
      <c r="B84" s="81"/>
      <c r="C84" s="86">
        <f t="shared" ref="C84" si="8">E84/2</f>
        <v>0</v>
      </c>
      <c r="D84" s="86">
        <f t="shared" ref="D84" si="9">E84/2</f>
        <v>0</v>
      </c>
      <c r="E84" s="34">
        <f>2*C71</f>
        <v>0</v>
      </c>
      <c r="F84" s="88"/>
      <c r="H84" s="9"/>
    </row>
    <row r="85" spans="1:8" x14ac:dyDescent="0.25">
      <c r="A85" s="80"/>
      <c r="B85" s="81"/>
      <c r="C85" s="87"/>
      <c r="D85" s="87"/>
      <c r="E85" s="60"/>
      <c r="F85" s="79"/>
      <c r="H85" s="9"/>
    </row>
    <row r="86" spans="1:8" x14ac:dyDescent="0.25">
      <c r="A86" s="80" t="s">
        <v>40</v>
      </c>
      <c r="B86" s="81"/>
      <c r="C86" s="86">
        <f t="shared" ref="C86" si="10">E86/2</f>
        <v>0</v>
      </c>
      <c r="D86" s="86">
        <f t="shared" ref="D86" si="11">E86/2</f>
        <v>0</v>
      </c>
      <c r="E86" s="34">
        <f>2*C71</f>
        <v>0</v>
      </c>
      <c r="F86" s="88"/>
      <c r="H86" s="9"/>
    </row>
    <row r="87" spans="1:8" x14ac:dyDescent="0.25">
      <c r="A87" s="80"/>
      <c r="B87" s="81"/>
      <c r="C87" s="87"/>
      <c r="D87" s="87"/>
      <c r="E87" s="60"/>
      <c r="F87" s="79"/>
      <c r="H87" s="9"/>
    </row>
    <row r="88" spans="1:8" x14ac:dyDescent="0.25">
      <c r="A88" s="10"/>
      <c r="H88" s="9"/>
    </row>
    <row r="89" spans="1:8" ht="33.75" customHeight="1" x14ac:dyDescent="0.25">
      <c r="A89" s="24" t="s">
        <v>53</v>
      </c>
      <c r="B89" s="25"/>
      <c r="C89" s="25"/>
      <c r="D89" s="25"/>
      <c r="E89" s="25"/>
      <c r="F89" s="25"/>
      <c r="G89" s="25"/>
      <c r="H89" s="26"/>
    </row>
  </sheetData>
  <sheetProtection algorithmName="SHA-512" hashValue="6jErojkIF3bs0Nikxb3011ChEJXdoSMfNpBwRULX9vV/dUzeMzVAFEeH8WAfEC5BDdpjMs/wHB6T3ZnzyjCe0w==" saltValue="WgJFzdok0+kiMJlVQPpO3A==" spinCount="100000" sheet="1" objects="1" scenarios="1"/>
  <mergeCells count="154">
    <mergeCell ref="C60:D60"/>
    <mergeCell ref="E74:F75"/>
    <mergeCell ref="A1:H1"/>
    <mergeCell ref="A2:H2"/>
    <mergeCell ref="A5:B5"/>
    <mergeCell ref="E76:F77"/>
    <mergeCell ref="E78:F79"/>
    <mergeCell ref="E80:F81"/>
    <mergeCell ref="E82:F83"/>
    <mergeCell ref="A68:C68"/>
    <mergeCell ref="A69:B69"/>
    <mergeCell ref="A70:B70"/>
    <mergeCell ref="A71:B71"/>
    <mergeCell ref="A45:H45"/>
    <mergeCell ref="A49:B50"/>
    <mergeCell ref="A51:B52"/>
    <mergeCell ref="A53:B54"/>
    <mergeCell ref="A55:B56"/>
    <mergeCell ref="A57:B58"/>
    <mergeCell ref="A59:B60"/>
    <mergeCell ref="A61:B62"/>
    <mergeCell ref="E60:F60"/>
    <mergeCell ref="G60:H60"/>
    <mergeCell ref="C62:D62"/>
    <mergeCell ref="A89:H89"/>
    <mergeCell ref="A84:B85"/>
    <mergeCell ref="A86:B87"/>
    <mergeCell ref="A80:B81"/>
    <mergeCell ref="A82:B83"/>
    <mergeCell ref="A76:B77"/>
    <mergeCell ref="A78:B79"/>
    <mergeCell ref="A74:B75"/>
    <mergeCell ref="C74:C75"/>
    <mergeCell ref="D74:D75"/>
    <mergeCell ref="C76:C77"/>
    <mergeCell ref="D76:D77"/>
    <mergeCell ref="C78:C79"/>
    <mergeCell ref="D78:D79"/>
    <mergeCell ref="C80:C81"/>
    <mergeCell ref="D80:D81"/>
    <mergeCell ref="C82:C83"/>
    <mergeCell ref="D82:D83"/>
    <mergeCell ref="C84:C85"/>
    <mergeCell ref="D84:D85"/>
    <mergeCell ref="C86:C87"/>
    <mergeCell ref="E84:F85"/>
    <mergeCell ref="E86:F87"/>
    <mergeCell ref="D86:D87"/>
    <mergeCell ref="E62:F62"/>
    <mergeCell ref="G62:H62"/>
    <mergeCell ref="G50:H50"/>
    <mergeCell ref="C52:D52"/>
    <mergeCell ref="E52:F52"/>
    <mergeCell ref="G52:H52"/>
    <mergeCell ref="C54:D54"/>
    <mergeCell ref="E54:F54"/>
    <mergeCell ref="G54:H54"/>
    <mergeCell ref="C53:D53"/>
    <mergeCell ref="E53:F53"/>
    <mergeCell ref="G53:H53"/>
    <mergeCell ref="C55:D55"/>
    <mergeCell ref="E55:F55"/>
    <mergeCell ref="G55:H55"/>
    <mergeCell ref="C56:D56"/>
    <mergeCell ref="E56:F56"/>
    <mergeCell ref="G56:H56"/>
    <mergeCell ref="C58:D58"/>
    <mergeCell ref="E58:F58"/>
    <mergeCell ref="G58:H58"/>
    <mergeCell ref="C51:D51"/>
    <mergeCell ref="E51:F51"/>
    <mergeCell ref="G51:H51"/>
    <mergeCell ref="A47:B48"/>
    <mergeCell ref="C47:D47"/>
    <mergeCell ref="E47:F47"/>
    <mergeCell ref="G47:H47"/>
    <mergeCell ref="C48:D48"/>
    <mergeCell ref="E48:F48"/>
    <mergeCell ref="G48:H48"/>
    <mergeCell ref="C50:D50"/>
    <mergeCell ref="E50:F50"/>
    <mergeCell ref="G49:H49"/>
    <mergeCell ref="C49:D49"/>
    <mergeCell ref="E49:F49"/>
    <mergeCell ref="A39:H39"/>
    <mergeCell ref="C29:D29"/>
    <mergeCell ref="C30:D30"/>
    <mergeCell ref="A41:B43"/>
    <mergeCell ref="C41:D41"/>
    <mergeCell ref="E41:F41"/>
    <mergeCell ref="G41:H41"/>
    <mergeCell ref="C42:D42"/>
    <mergeCell ref="E42:F42"/>
    <mergeCell ref="G42:H42"/>
    <mergeCell ref="C43:D43"/>
    <mergeCell ref="E43:F43"/>
    <mergeCell ref="G43:H43"/>
    <mergeCell ref="G36:H36"/>
    <mergeCell ref="E37:F37"/>
    <mergeCell ref="G37:H37"/>
    <mergeCell ref="A35:B37"/>
    <mergeCell ref="A40:B40"/>
    <mergeCell ref="C40:D40"/>
    <mergeCell ref="E40:F40"/>
    <mergeCell ref="G40:H40"/>
    <mergeCell ref="A34:B34"/>
    <mergeCell ref="C34:D34"/>
    <mergeCell ref="E34:F34"/>
    <mergeCell ref="G34:H34"/>
    <mergeCell ref="C36:D36"/>
    <mergeCell ref="C37:D37"/>
    <mergeCell ref="C35:D35"/>
    <mergeCell ref="E35:F35"/>
    <mergeCell ref="G35:H35"/>
    <mergeCell ref="E36:F36"/>
    <mergeCell ref="A30:B30"/>
    <mergeCell ref="A31:B31"/>
    <mergeCell ref="A33:H33"/>
    <mergeCell ref="A15:H15"/>
    <mergeCell ref="A17:D17"/>
    <mergeCell ref="E17:F17"/>
    <mergeCell ref="A29:B29"/>
    <mergeCell ref="A28:E28"/>
    <mergeCell ref="A21:H21"/>
    <mergeCell ref="G18:H18"/>
    <mergeCell ref="A23:H24"/>
    <mergeCell ref="A26:H26"/>
    <mergeCell ref="E18:F18"/>
    <mergeCell ref="A19:D19"/>
    <mergeCell ref="E19:F19"/>
    <mergeCell ref="A66:H66"/>
    <mergeCell ref="A64:H64"/>
    <mergeCell ref="A3:H3"/>
    <mergeCell ref="A4:B4"/>
    <mergeCell ref="A6:B6"/>
    <mergeCell ref="A8:H8"/>
    <mergeCell ref="E59:F59"/>
    <mergeCell ref="G59:H59"/>
    <mergeCell ref="C61:D61"/>
    <mergeCell ref="A10:D10"/>
    <mergeCell ref="A11:D11"/>
    <mergeCell ref="C57:D57"/>
    <mergeCell ref="E57:F57"/>
    <mergeCell ref="G57:H57"/>
    <mergeCell ref="A18:D18"/>
    <mergeCell ref="C59:D59"/>
    <mergeCell ref="E61:F61"/>
    <mergeCell ref="G61:H61"/>
    <mergeCell ref="A12:D12"/>
    <mergeCell ref="E12:F12"/>
    <mergeCell ref="A13:D13"/>
    <mergeCell ref="E13:F13"/>
    <mergeCell ref="E10:F10"/>
    <mergeCell ref="E11:F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CÁLCULO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Navarro Lopez</dc:creator>
  <cp:lastModifiedBy>RODRIGO NAVARRO LOPEZ</cp:lastModifiedBy>
  <dcterms:created xsi:type="dcterms:W3CDTF">2020-02-18T21:58:00Z</dcterms:created>
  <dcterms:modified xsi:type="dcterms:W3CDTF">2024-06-13T21:33:39Z</dcterms:modified>
</cp:coreProperties>
</file>